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20" windowHeight="8055" activeTab="0"/>
  </bookViews>
  <sheets>
    <sheet name="KLSE-PL" sheetId="1" r:id="rId1"/>
    <sheet name="KLSE-BS" sheetId="2" r:id="rId2"/>
    <sheet name="KLSE-SE" sheetId="3" r:id="rId3"/>
    <sheet name="KLSE-CF" sheetId="4" r:id="rId4"/>
  </sheets>
  <externalReferences>
    <externalReference r:id="rId7"/>
  </externalReferences>
  <definedNames>
    <definedName name="_xlnm.Print_Area" localSheetId="0">'KLSE-PL'!$A:$IV</definedName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<sst xmlns="http://schemas.openxmlformats.org/spreadsheetml/2006/main" count="189" uniqueCount="159">
  <si>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</si>
  <si>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</si>
  <si>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</si>
  <si>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</si>
  <si>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</si>
  <si>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</si>
  <si>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</si>
  <si>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</si>
  <si>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</si>
  <si>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</si>
  <si>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Dividend received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</si>
  <si>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</si>
  <si>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</si>
  <si>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</si>
  <si>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</si>
  <si>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</si>
  <si>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</si>
  <si>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</si>
  <si>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</si>
  <si>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</si>
  <si>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</si>
  <si>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</si>
  <si>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</si>
  <si>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</si>
  <si>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</si>
  <si>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</si>
  <si>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</si>
  <si>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</si>
  <si>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</si>
  <si>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</si>
  <si>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</si>
  <si>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 xml:space="preserve">The unaudited condensed consolidated statement of changes in equity should be read in conjunction with the </t>
  </si>
  <si>
    <t>Amount due to customers for contract work</t>
  </si>
  <si>
    <t>Consolidation</t>
  </si>
  <si>
    <t>Profit/(loss) from operations</t>
  </si>
  <si>
    <t>Profit/(loss) before taxation</t>
  </si>
  <si>
    <t>Profit/(loss) after taxation</t>
  </si>
  <si>
    <t>Net profit/(loss) for the period</t>
  </si>
  <si>
    <t>Cost of sales</t>
  </si>
  <si>
    <t>Short term borrowings</t>
  </si>
  <si>
    <t>Profit</t>
  </si>
  <si>
    <t>Revenue</t>
  </si>
  <si>
    <t>Reserve On Consolidation</t>
  </si>
  <si>
    <t>As at 1 January 2002</t>
  </si>
  <si>
    <t>As at 30 September 2002</t>
  </si>
  <si>
    <t>As at 30 September 2003</t>
  </si>
  <si>
    <t>Current tax assets</t>
  </si>
  <si>
    <t>Current tax liabilities</t>
  </si>
  <si>
    <t>Deferred Tax Liabilities</t>
  </si>
  <si>
    <t>(As Restated)</t>
  </si>
  <si>
    <t>Property development expenditure</t>
  </si>
  <si>
    <t>Net Current Assets</t>
  </si>
  <si>
    <t>Gross profit</t>
  </si>
  <si>
    <t>Individual Quarter</t>
  </si>
  <si>
    <t>Cumulative Quarter</t>
  </si>
  <si>
    <t>Reserve</t>
  </si>
  <si>
    <t xml:space="preserve">   the period</t>
  </si>
  <si>
    <t>Net cash from financing activities</t>
  </si>
  <si>
    <t>NET DECREASE IN CASH &amp;  CASH EQUIVALENTS</t>
  </si>
  <si>
    <t>CASH &amp; CASH EQUIVALENTS AT BEGINING OF PERIOD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</si>
  <si>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</si>
  <si>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</si>
  <si>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</si>
  <si>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</si>
  <si>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</si>
  <si>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</si>
  <si>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</si>
  <si>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</si>
  <si>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</si>
  <si>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Cash (used in)/from operations</t>
  </si>
  <si>
    <t>Net cash (used in)from operating activities</t>
  </si>
  <si>
    <t>CASH &amp; CASH EQUIVALENTS AT END OF PERIOD *</t>
  </si>
  <si>
    <t>acceptances and revolving credit facilities</t>
  </si>
  <si>
    <t>Repayment of term loan</t>
  </si>
  <si>
    <t>Earnings per share</t>
  </si>
  <si>
    <t>(I) Basic (sen)</t>
  </si>
  <si>
    <t>(ii) Fully diluted (sen)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</si>
  <si>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</si>
  <si>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</si>
  <si>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</si>
  <si>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</si>
  <si>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</si>
  <si>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</si>
  <si>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</si>
  <si>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</si>
  <si>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</si>
  <si>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</si>
  <si>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</si>
  <si>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</si>
  <si>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As previously stated</t>
  </si>
  <si>
    <t>Prior year adjustment</t>
  </si>
  <si>
    <t>Restated as at 1 January 2003</t>
  </si>
  <si>
    <t xml:space="preserve">Profit/(loss) before taxation </t>
  </si>
  <si>
    <t>Operating profit/(loss) before working capital changes</t>
  </si>
  <si>
    <t xml:space="preserve">Net proceeds from/(repayment of) bankers' </t>
  </si>
  <si>
    <t>Increase in Fixed Deposit pledged for securities</t>
  </si>
  <si>
    <t>Additional investment in a subsidiary company</t>
  </si>
  <si>
    <t>Disposal of a subsidiary company</t>
  </si>
  <si>
    <t>with the annual financial report for the year ended 31 December 2002.</t>
  </si>
  <si>
    <t>annual financial report for the year ended 31 December 2002.</t>
  </si>
  <si>
    <t>Inventories</t>
  </si>
  <si>
    <t>Trade receivables</t>
  </si>
  <si>
    <t>Other receivables, deposits and prepayments</t>
  </si>
  <si>
    <t>Trade Payables</t>
  </si>
  <si>
    <t>Other Payables &amp; accruals</t>
  </si>
  <si>
    <t>Interest received</t>
  </si>
  <si>
    <t>Interest paid</t>
  </si>
  <si>
    <t>Administrative expenses</t>
  </si>
  <si>
    <t>Proceeds from issuance of employee share option scheme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</si>
  <si>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</si>
  <si>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</si>
  <si>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</si>
  <si>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</si>
  <si>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</si>
  <si>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</si>
  <si>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</si>
  <si>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</si>
  <si>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</si>
  <si>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</si>
  <si>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</si>
  <si>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</si>
  <si>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</si>
  <si>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</si>
  <si>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</si>
  <si>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</si>
  <si>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</si>
  <si>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</si>
  <si>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</si>
  <si>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</si>
  <si>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</si>
  <si>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</si>
  <si>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</si>
  <si>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</si>
  <si>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</si>
  <si>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</si>
  <si>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 of losses of associated companies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</si>
  <si>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</si>
  <si>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</si>
  <si>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</si>
  <si>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</si>
  <si>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As at 1 January 2003</t>
  </si>
  <si>
    <t>Purchase of property, plant &amp; equipment</t>
  </si>
  <si>
    <t>Proceeds from disposal of property, plant &amp; equipment</t>
  </si>
  <si>
    <t>Taxation</t>
  </si>
  <si>
    <t>30.9.2003</t>
  </si>
  <si>
    <t>30.9.2002</t>
  </si>
  <si>
    <t xml:space="preserve">                                                AS AT 30 SEPTEMBER 2003</t>
  </si>
  <si>
    <t xml:space="preserve">                                                      FOR PERIOD ENDED 30 SEPTEMBER 2003</t>
  </si>
  <si>
    <t xml:space="preserve">                             FOR PERIOD ENDED 30 SEPTEMBER 2003</t>
  </si>
  <si>
    <t xml:space="preserve">         FOR PERIOD ENDED 30 SEPTEMBER 2003</t>
  </si>
  <si>
    <t>Share Capital</t>
  </si>
  <si>
    <t>Goodwill on consolidation</t>
  </si>
  <si>
    <t>31.12.2002</t>
  </si>
  <si>
    <t>*</t>
  </si>
  <si>
    <t>Cash and cash equivalents at end of financial period comprise the following :</t>
  </si>
  <si>
    <t>Fixed deposits with a licensed bank</t>
  </si>
  <si>
    <t>Total</t>
  </si>
  <si>
    <t>Repayment of lease instalments</t>
  </si>
  <si>
    <t>Minority interest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</si>
</sst>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%20Kueh\Management%202003\EPS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3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3.421875" style="6" customWidth="1"/>
    <col min="8" max="8" width="9.00390625" style="6" customWidth="1"/>
    <col min="9" max="9" width="4.7109375" style="1" customWidth="1"/>
    <col min="10" max="10" width="9.00390625" style="6" customWidth="1"/>
    <col min="11" max="11" width="3.421875" style="1" customWidth="1"/>
    <col min="12" max="12" width="9.00390625" style="6" customWidth="1"/>
    <col min="13" max="51" width="9.140625" style="6" customWidth="1"/>
    <col min="52" max="16384" width="9.140625" style="1" customWidth="1"/>
  </cols>
  <sheetData>
    <row r="1" ht="12.75"/>
    <row r="2" ht="12.75"/>
    <row r="3" spans="4:5" ht="12.75">
      <c r="D3" s="3" t="s">
        <v>128</v>
      </c>
      <c r="E3" s="3"/>
    </row>
    <row r="4" ht="12.75">
      <c r="D4" s="3" t="s">
        <v>126</v>
      </c>
    </row>
    <row r="5" ht="12.75">
      <c r="D5" s="3" t="s">
        <v>127</v>
      </c>
    </row>
    <row r="7" ht="12.75">
      <c r="C7" s="3" t="s">
        <v>60</v>
      </c>
    </row>
    <row r="8" ht="12.75">
      <c r="C8" s="3" t="s">
        <v>147</v>
      </c>
    </row>
    <row r="9" ht="12.75">
      <c r="C9" s="3"/>
    </row>
    <row r="10" spans="3:12" ht="12.75">
      <c r="C10" s="3"/>
      <c r="G10" s="7" t="s">
        <v>53</v>
      </c>
      <c r="H10" s="1"/>
      <c r="K10" s="7" t="s">
        <v>54</v>
      </c>
      <c r="L10" s="1"/>
    </row>
    <row r="11" spans="3:12" ht="12.75">
      <c r="C11" s="3"/>
      <c r="F11" s="7"/>
      <c r="G11" s="7"/>
      <c r="H11" s="7" t="s">
        <v>66</v>
      </c>
      <c r="J11" s="7"/>
      <c r="L11" s="7" t="s">
        <v>66</v>
      </c>
    </row>
    <row r="12" spans="3:12" ht="12.75">
      <c r="C12" s="3"/>
      <c r="F12" s="7" t="s">
        <v>13</v>
      </c>
      <c r="G12" s="7"/>
      <c r="H12" s="7" t="s">
        <v>14</v>
      </c>
      <c r="J12" s="7" t="s">
        <v>16</v>
      </c>
      <c r="L12" s="7" t="s">
        <v>17</v>
      </c>
    </row>
    <row r="13" spans="6:12" ht="12.75">
      <c r="F13" s="7" t="s">
        <v>14</v>
      </c>
      <c r="G13" s="7"/>
      <c r="H13" s="7" t="s">
        <v>87</v>
      </c>
      <c r="J13" s="7" t="s">
        <v>17</v>
      </c>
      <c r="L13" s="7" t="s">
        <v>87</v>
      </c>
    </row>
    <row r="14" spans="6:12" ht="12.75">
      <c r="F14" s="7" t="s">
        <v>15</v>
      </c>
      <c r="G14" s="7"/>
      <c r="H14" s="7" t="s">
        <v>15</v>
      </c>
      <c r="J14" s="7" t="s">
        <v>18</v>
      </c>
      <c r="L14" s="7" t="s">
        <v>88</v>
      </c>
    </row>
    <row r="15" spans="6:12" ht="12.75">
      <c r="F15" s="7" t="s">
        <v>144</v>
      </c>
      <c r="G15" s="7"/>
      <c r="H15" s="7" t="s">
        <v>145</v>
      </c>
      <c r="J15" s="7" t="str">
        <f>F15</f>
        <v>30.9.2003</v>
      </c>
      <c r="K15" s="7"/>
      <c r="L15" s="7" t="str">
        <f>H15</f>
        <v>30.9.2002</v>
      </c>
    </row>
    <row r="16" spans="6:12" ht="12.75">
      <c r="F16" s="7" t="s">
        <v>67</v>
      </c>
      <c r="G16" s="7"/>
      <c r="H16" s="7" t="s">
        <v>67</v>
      </c>
      <c r="I16" s="6"/>
      <c r="J16" s="7" t="s">
        <v>67</v>
      </c>
      <c r="L16" s="7" t="s">
        <v>67</v>
      </c>
    </row>
    <row r="18" spans="1:12" ht="12.75">
      <c r="A18" s="1" t="s">
        <v>41</v>
      </c>
      <c r="F18" s="8">
        <v>36259</v>
      </c>
      <c r="G18" s="8"/>
      <c r="H18" s="8">
        <f>L18-10342</f>
        <v>23528</v>
      </c>
      <c r="I18" s="2"/>
      <c r="J18" s="8">
        <v>109270</v>
      </c>
      <c r="K18" s="2"/>
      <c r="L18" s="8">
        <v>33870</v>
      </c>
    </row>
    <row r="19" spans="6:12" ht="12.75">
      <c r="F19" s="8"/>
      <c r="G19" s="8"/>
      <c r="H19" s="8"/>
      <c r="I19" s="2"/>
      <c r="J19" s="8"/>
      <c r="K19" s="2"/>
      <c r="L19" s="8"/>
    </row>
    <row r="20" spans="1:12" ht="12.75">
      <c r="A20" s="1" t="s">
        <v>38</v>
      </c>
      <c r="F20" s="6">
        <v>-31921</v>
      </c>
      <c r="H20" s="6">
        <f>L20+9278</f>
        <v>-21794</v>
      </c>
      <c r="J20" s="6">
        <v>-96878</v>
      </c>
      <c r="L20" s="6">
        <v>-31072</v>
      </c>
    </row>
    <row r="21" spans="6:12" ht="12.75">
      <c r="F21" s="9"/>
      <c r="H21" s="9"/>
      <c r="J21" s="9"/>
      <c r="L21" s="9"/>
    </row>
    <row r="22" spans="1:12" ht="12.75">
      <c r="A22" s="1" t="s">
        <v>52</v>
      </c>
      <c r="F22" s="6">
        <f>F18+F20</f>
        <v>4338</v>
      </c>
      <c r="H22" s="6">
        <f>H18+H20</f>
        <v>1734</v>
      </c>
      <c r="J22" s="6">
        <f>J18+J20</f>
        <v>12392</v>
      </c>
      <c r="L22" s="6">
        <f>L18+L20</f>
        <v>2798</v>
      </c>
    </row>
    <row r="24" spans="1:12" ht="12.75">
      <c r="A24" s="1" t="s">
        <v>133</v>
      </c>
      <c r="F24" s="6">
        <v>924</v>
      </c>
      <c r="H24" s="6">
        <f>L24-114</f>
        <v>667</v>
      </c>
      <c r="J24" s="6">
        <v>1212</v>
      </c>
      <c r="L24" s="6">
        <v>781</v>
      </c>
    </row>
    <row r="25" spans="1:12" ht="12.75">
      <c r="A25" s="1" t="s">
        <v>107</v>
      </c>
      <c r="F25" s="6">
        <v>-4728</v>
      </c>
      <c r="H25" s="6">
        <f>L25+3282</f>
        <v>-1516</v>
      </c>
      <c r="J25" s="6">
        <v>-12314</v>
      </c>
      <c r="L25" s="6">
        <v>-4798</v>
      </c>
    </row>
    <row r="26" spans="1:12" ht="12.75">
      <c r="A26" s="1" t="s">
        <v>132</v>
      </c>
      <c r="F26" s="9">
        <v>-39</v>
      </c>
      <c r="H26" s="9">
        <f>L26+345</f>
        <v>-252</v>
      </c>
      <c r="J26" s="9">
        <v>-248</v>
      </c>
      <c r="L26" s="9">
        <f>-266-331</f>
        <v>-597</v>
      </c>
    </row>
    <row r="28" spans="1:12" ht="12.75">
      <c r="A28" s="1" t="s">
        <v>34</v>
      </c>
      <c r="F28" s="6">
        <f>SUM(F22:F26)</f>
        <v>495</v>
      </c>
      <c r="H28" s="6">
        <f>SUM(H22:H26)</f>
        <v>633</v>
      </c>
      <c r="J28" s="6">
        <f>SUM(J22:J26)</f>
        <v>1042</v>
      </c>
      <c r="L28" s="6">
        <f>SUM(L22:L26)</f>
        <v>-1816</v>
      </c>
    </row>
    <row r="30" spans="1:12" ht="12.75">
      <c r="A30" s="1" t="s">
        <v>134</v>
      </c>
      <c r="F30" s="6">
        <v>-615</v>
      </c>
      <c r="H30" s="6">
        <v>-134</v>
      </c>
      <c r="J30" s="6">
        <v>-1216</v>
      </c>
      <c r="L30" s="6">
        <v>-536</v>
      </c>
    </row>
    <row r="31" spans="1:12" ht="12.75">
      <c r="A31" s="1" t="s">
        <v>135</v>
      </c>
      <c r="F31" s="6">
        <v>-10</v>
      </c>
      <c r="H31" s="6">
        <v>-58</v>
      </c>
      <c r="J31" s="6">
        <v>23</v>
      </c>
      <c r="L31" s="6">
        <v>-175</v>
      </c>
    </row>
    <row r="32" spans="1:12" ht="12.75">
      <c r="A32" s="1" t="s">
        <v>123</v>
      </c>
      <c r="F32" s="6">
        <v>1273</v>
      </c>
      <c r="H32" s="6">
        <v>383</v>
      </c>
      <c r="J32" s="6">
        <v>3276</v>
      </c>
      <c r="L32" s="6">
        <v>383</v>
      </c>
    </row>
    <row r="33" spans="6:12" ht="12.75">
      <c r="F33" s="9"/>
      <c r="H33" s="9"/>
      <c r="J33" s="9"/>
      <c r="L33" s="9"/>
    </row>
    <row r="34" spans="1:12" ht="12.75">
      <c r="A34" s="1" t="s">
        <v>35</v>
      </c>
      <c r="F34" s="6">
        <f>SUM(F27:F33)</f>
        <v>1143</v>
      </c>
      <c r="H34" s="6">
        <f>SUM(H27:H33)</f>
        <v>824</v>
      </c>
      <c r="J34" s="6">
        <f>SUM(J27:J33)</f>
        <v>3125</v>
      </c>
      <c r="L34" s="6">
        <f>SUM(L27:L33)</f>
        <v>-2144</v>
      </c>
    </row>
    <row r="36" spans="1:12" ht="12.75">
      <c r="A36" s="1" t="s">
        <v>143</v>
      </c>
      <c r="F36" s="6">
        <v>-385</v>
      </c>
      <c r="H36" s="6">
        <v>-222</v>
      </c>
      <c r="J36" s="6">
        <v>-992</v>
      </c>
      <c r="L36" s="6">
        <v>-171</v>
      </c>
    </row>
    <row r="37" spans="6:12" ht="12.75">
      <c r="F37" s="9"/>
      <c r="H37" s="9"/>
      <c r="J37" s="9"/>
      <c r="L37" s="9"/>
    </row>
    <row r="38" spans="1:12" ht="12.75">
      <c r="A38" s="1" t="s">
        <v>36</v>
      </c>
      <c r="F38" s="6">
        <f>SUM(F34:F37)</f>
        <v>758</v>
      </c>
      <c r="H38" s="6">
        <f>SUM(H34:H37)</f>
        <v>602</v>
      </c>
      <c r="J38" s="6">
        <f>SUM(J34:J37)</f>
        <v>2133</v>
      </c>
      <c r="L38" s="6">
        <f>SUM(L34:L37)</f>
        <v>-2315</v>
      </c>
    </row>
    <row r="40" spans="1:12" ht="12.75">
      <c r="A40" s="1" t="s">
        <v>158</v>
      </c>
      <c r="F40" s="6">
        <f>J40-18</f>
        <v>-1</v>
      </c>
      <c r="H40" s="6">
        <v>-58</v>
      </c>
      <c r="J40" s="6">
        <v>17</v>
      </c>
      <c r="L40" s="6">
        <v>-51</v>
      </c>
    </row>
    <row r="42" spans="1:12" ht="13.5" thickBot="1">
      <c r="A42" s="1" t="s">
        <v>37</v>
      </c>
      <c r="F42" s="10">
        <f>SUM(F38:F41)</f>
        <v>757</v>
      </c>
      <c r="H42" s="10">
        <f>SUM(H38:H41)</f>
        <v>544</v>
      </c>
      <c r="J42" s="10">
        <f>SUM(J38:J41)</f>
        <v>2150</v>
      </c>
      <c r="L42" s="10">
        <f>SUM(L38:L41)</f>
        <v>-2366</v>
      </c>
    </row>
    <row r="43" ht="13.5" thickTop="1"/>
    <row r="44" ht="12.75">
      <c r="A44" s="3" t="s">
        <v>74</v>
      </c>
    </row>
    <row r="46" spans="1:12" ht="12.75">
      <c r="A46" s="1" t="s">
        <v>75</v>
      </c>
      <c r="F46" s="16">
        <v>1.69</v>
      </c>
      <c r="G46" s="16"/>
      <c r="H46" s="16">
        <v>1.22</v>
      </c>
      <c r="I46" s="16"/>
      <c r="J46" s="16">
        <v>4.81</v>
      </c>
      <c r="K46" s="16"/>
      <c r="L46" s="16">
        <v>-5.45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76</v>
      </c>
      <c r="F48" s="16">
        <v>1.68</v>
      </c>
      <c r="G48" s="16"/>
      <c r="H48" s="16">
        <v>1.21</v>
      </c>
      <c r="I48" s="16"/>
      <c r="J48" s="16">
        <v>4.79</v>
      </c>
      <c r="K48" s="16"/>
      <c r="L48" s="16">
        <v>-5.38</v>
      </c>
    </row>
    <row r="50" ht="12.75">
      <c r="A50" s="1" t="s">
        <v>138</v>
      </c>
    </row>
    <row r="51" ht="12.75">
      <c r="A51" s="1" t="s">
        <v>98</v>
      </c>
    </row>
    <row r="63" spans="6:12" ht="12.75">
      <c r="F63" s="17"/>
      <c r="G63" s="17"/>
      <c r="H63" s="17"/>
      <c r="I63" s="17"/>
      <c r="J63" s="17"/>
      <c r="L63" s="17"/>
    </row>
    <row r="203" ht="12" customHeight="1"/>
  </sheetData>
  <sheetProtection/>
  <printOptions/>
  <pageMargins left="0.196850393700787" right="0" top="0.590551181102362" bottom="0.590551181102362" header="0.511811023622047" footer="0.118110236220472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7"/>
  <sheetViews>
    <sheetView workbookViewId="0" topLeftCell="A1">
      <selection activeCell="E65" sqref="E65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64</v>
      </c>
    </row>
    <row r="4" ht="12.75">
      <c r="D4" s="3" t="s">
        <v>62</v>
      </c>
    </row>
    <row r="5" ht="12.75">
      <c r="D5" s="3" t="s">
        <v>63</v>
      </c>
    </row>
    <row r="7" spans="3:4" ht="12.75">
      <c r="C7" s="3" t="s">
        <v>29</v>
      </c>
      <c r="D7" s="3"/>
    </row>
    <row r="8" spans="3:4" ht="12.75">
      <c r="C8" s="3" t="s">
        <v>146</v>
      </c>
      <c r="D8" s="3"/>
    </row>
    <row r="10" spans="5:7" ht="12.75">
      <c r="E10" s="7" t="s">
        <v>12</v>
      </c>
      <c r="G10" s="7" t="s">
        <v>27</v>
      </c>
    </row>
    <row r="11" spans="5:7" ht="12.75">
      <c r="E11" s="7" t="s">
        <v>61</v>
      </c>
      <c r="G11" s="7" t="s">
        <v>61</v>
      </c>
    </row>
    <row r="12" spans="4:7" ht="12.75">
      <c r="D12" s="4"/>
      <c r="E12" s="6" t="str">
        <f>G12</f>
        <v>Financial Year</v>
      </c>
      <c r="G12" s="6" t="s">
        <v>28</v>
      </c>
    </row>
    <row r="13" spans="4:7" ht="12.75">
      <c r="D13" s="4"/>
      <c r="G13" s="7" t="s">
        <v>49</v>
      </c>
    </row>
    <row r="14" spans="4:7" ht="12.75">
      <c r="D14" s="4"/>
      <c r="E14" s="7" t="str">
        <f>'KLSE-PL'!F15</f>
        <v>30.9.2003</v>
      </c>
      <c r="F14" s="7"/>
      <c r="G14" s="7" t="s">
        <v>152</v>
      </c>
    </row>
    <row r="15" spans="4:7" ht="12.75">
      <c r="D15" s="4"/>
      <c r="E15" s="7" t="s">
        <v>65</v>
      </c>
      <c r="G15" s="7" t="s">
        <v>65</v>
      </c>
    </row>
    <row r="16" spans="1:7" ht="12.75">
      <c r="A16" s="1" t="s">
        <v>77</v>
      </c>
      <c r="D16" s="4"/>
      <c r="E16" s="6">
        <v>14099</v>
      </c>
      <c r="G16" s="6">
        <v>12409</v>
      </c>
    </row>
    <row r="17" spans="1:7" ht="12.75">
      <c r="A17" s="1" t="s">
        <v>83</v>
      </c>
      <c r="D17" s="4"/>
      <c r="E17" s="6">
        <v>918</v>
      </c>
      <c r="G17" s="6">
        <v>918</v>
      </c>
    </row>
    <row r="18" spans="1:7" ht="12.75">
      <c r="A18" s="1" t="s">
        <v>84</v>
      </c>
      <c r="D18" s="4"/>
      <c r="E18" s="6">
        <v>585</v>
      </c>
      <c r="G18" s="6">
        <v>586</v>
      </c>
    </row>
    <row r="19" spans="1:7" ht="12.75">
      <c r="A19" s="1" t="s">
        <v>5</v>
      </c>
      <c r="D19" s="4"/>
      <c r="E19" s="6">
        <v>2559</v>
      </c>
      <c r="G19" s="6">
        <v>2559</v>
      </c>
    </row>
    <row r="20" spans="1:7" ht="12.75">
      <c r="A20" s="1" t="s">
        <v>151</v>
      </c>
      <c r="D20" s="4"/>
      <c r="E20" s="9">
        <v>896</v>
      </c>
      <c r="G20" s="9">
        <v>935</v>
      </c>
    </row>
    <row r="21" spans="4:7" ht="12.75">
      <c r="D21" s="4"/>
      <c r="E21" s="8">
        <f>SUM(E16:E20)</f>
        <v>19057</v>
      </c>
      <c r="G21" s="8">
        <f>SUM(G16:G20)</f>
        <v>17407</v>
      </c>
    </row>
    <row r="22" ht="12.75">
      <c r="D22" s="4"/>
    </row>
    <row r="23" spans="1:4" ht="12.75">
      <c r="A23" s="1" t="s">
        <v>19</v>
      </c>
      <c r="D23" s="4"/>
    </row>
    <row r="24" spans="2:7" ht="12.75">
      <c r="B24" s="1" t="s">
        <v>50</v>
      </c>
      <c r="D24" s="4"/>
      <c r="E24" s="15">
        <v>239</v>
      </c>
      <c r="G24" s="15">
        <v>239</v>
      </c>
    </row>
    <row r="25" spans="2:7" ht="12.75">
      <c r="B25" s="1" t="s">
        <v>100</v>
      </c>
      <c r="D25" s="4"/>
      <c r="E25" s="11">
        <v>3568</v>
      </c>
      <c r="G25" s="11">
        <v>3039</v>
      </c>
    </row>
    <row r="26" spans="2:7" ht="12.75">
      <c r="B26" s="1" t="s">
        <v>78</v>
      </c>
      <c r="D26" s="4"/>
      <c r="E26" s="11">
        <v>11966</v>
      </c>
      <c r="G26" s="11">
        <v>2492</v>
      </c>
    </row>
    <row r="27" spans="2:7" ht="12.75">
      <c r="B27" s="1" t="s">
        <v>11</v>
      </c>
      <c r="D27" s="4"/>
      <c r="E27" s="11">
        <v>4679</v>
      </c>
      <c r="G27" s="11">
        <v>988</v>
      </c>
    </row>
    <row r="28" spans="2:7" ht="12.75">
      <c r="B28" s="1" t="s">
        <v>101</v>
      </c>
      <c r="D28" s="4"/>
      <c r="E28" s="11">
        <v>151146</v>
      </c>
      <c r="G28" s="11">
        <v>118762</v>
      </c>
    </row>
    <row r="29" spans="2:7" ht="12.75">
      <c r="B29" s="1" t="s">
        <v>102</v>
      </c>
      <c r="D29" s="4"/>
      <c r="E29" s="11">
        <v>8869</v>
      </c>
      <c r="G29" s="11">
        <f>8607-1019</f>
        <v>7588</v>
      </c>
    </row>
    <row r="30" spans="2:7" ht="12.75">
      <c r="B30" s="1" t="s">
        <v>46</v>
      </c>
      <c r="D30" s="4"/>
      <c r="E30" s="11">
        <v>3036</v>
      </c>
      <c r="G30" s="11">
        <v>1019</v>
      </c>
    </row>
    <row r="31" spans="2:7" ht="12.75">
      <c r="B31" s="1" t="s">
        <v>79</v>
      </c>
      <c r="D31" s="4"/>
      <c r="E31" s="11">
        <v>155</v>
      </c>
      <c r="G31" s="11">
        <v>432</v>
      </c>
    </row>
    <row r="32" spans="2:8" ht="12.75">
      <c r="B32" s="1" t="s">
        <v>85</v>
      </c>
      <c r="D32" s="4"/>
      <c r="E32" s="11">
        <v>13693</v>
      </c>
      <c r="G32" s="11">
        <v>22343</v>
      </c>
      <c r="H32" s="6"/>
    </row>
    <row r="33" spans="2:7" ht="12.75">
      <c r="B33" s="1" t="s">
        <v>68</v>
      </c>
      <c r="D33" s="4"/>
      <c r="E33" s="11">
        <v>491</v>
      </c>
      <c r="G33" s="11">
        <v>1190</v>
      </c>
    </row>
    <row r="34" spans="4:7" ht="12.75">
      <c r="D34" s="4"/>
      <c r="E34" s="12">
        <f>SUM(E24:E33)</f>
        <v>197842</v>
      </c>
      <c r="G34" s="12">
        <f>SUM(G24:G33)</f>
        <v>158092</v>
      </c>
    </row>
    <row r="35" spans="4:7" ht="12.75">
      <c r="D35" s="4"/>
      <c r="E35" s="11"/>
      <c r="G35" s="11"/>
    </row>
    <row r="36" spans="1:7" ht="12.75">
      <c r="A36" s="1" t="s">
        <v>20</v>
      </c>
      <c r="D36" s="4"/>
      <c r="E36" s="11"/>
      <c r="G36" s="11"/>
    </row>
    <row r="37" spans="2:7" ht="12.75">
      <c r="B37" s="1" t="s">
        <v>39</v>
      </c>
      <c r="D37" s="4"/>
      <c r="E37" s="11">
        <v>65895</v>
      </c>
      <c r="G37" s="11">
        <v>21446</v>
      </c>
    </row>
    <row r="38" spans="2:7" ht="12.75" hidden="1">
      <c r="B38" s="1" t="s">
        <v>32</v>
      </c>
      <c r="D38" s="4"/>
      <c r="E38" s="11" t="e">
        <f>#REF!/1000</f>
        <v>#REF!</v>
      </c>
      <c r="G38" s="11">
        <v>0</v>
      </c>
    </row>
    <row r="39" spans="2:7" ht="12.75">
      <c r="B39" s="1" t="s">
        <v>103</v>
      </c>
      <c r="D39" s="4"/>
      <c r="E39" s="11">
        <v>64608</v>
      </c>
      <c r="G39" s="11">
        <v>70391</v>
      </c>
    </row>
    <row r="40" spans="2:7" ht="12.75">
      <c r="B40" s="1" t="s">
        <v>104</v>
      </c>
      <c r="D40" s="4"/>
      <c r="E40" s="11">
        <v>784</v>
      </c>
      <c r="G40" s="11">
        <v>654</v>
      </c>
    </row>
    <row r="41" spans="2:7" ht="12.75">
      <c r="B41" s="1" t="s">
        <v>80</v>
      </c>
      <c r="D41" s="4"/>
      <c r="E41" s="11">
        <v>100</v>
      </c>
      <c r="G41" s="11">
        <v>287</v>
      </c>
    </row>
    <row r="42" spans="2:7" ht="12.75">
      <c r="B42" s="1" t="s">
        <v>81</v>
      </c>
      <c r="D42" s="4"/>
      <c r="E42" s="11">
        <v>1072</v>
      </c>
      <c r="G42" s="11">
        <v>883</v>
      </c>
    </row>
    <row r="43" spans="2:7" ht="12.75">
      <c r="B43" s="1" t="s">
        <v>47</v>
      </c>
      <c r="D43" s="4"/>
      <c r="E43" s="13">
        <v>188</v>
      </c>
      <c r="G43" s="13">
        <v>205</v>
      </c>
    </row>
    <row r="44" spans="4:7" ht="12.75">
      <c r="D44" s="4"/>
      <c r="E44" s="13">
        <v>132647</v>
      </c>
      <c r="G44" s="13">
        <f>SUM(G37:G43)</f>
        <v>93866</v>
      </c>
    </row>
    <row r="45" ht="12.75">
      <c r="D45" s="4"/>
    </row>
    <row r="46" spans="1:7" ht="12.75">
      <c r="A46" s="1" t="s">
        <v>51</v>
      </c>
      <c r="D46" s="4"/>
      <c r="E46" s="6">
        <f>E34-E44</f>
        <v>65195</v>
      </c>
      <c r="G46" s="6">
        <f>G34-G44</f>
        <v>64226</v>
      </c>
    </row>
    <row r="47" spans="4:7" ht="13.5" thickBot="1">
      <c r="D47" s="4"/>
      <c r="E47" s="10">
        <f>E46+E21</f>
        <v>84252</v>
      </c>
      <c r="G47" s="10">
        <f>G46+G21</f>
        <v>81633</v>
      </c>
    </row>
    <row r="48" ht="13.5" thickTop="1">
      <c r="D48" s="4"/>
    </row>
    <row r="49" spans="1:4" ht="12.75">
      <c r="A49" s="1" t="s">
        <v>21</v>
      </c>
      <c r="D49" s="4"/>
    </row>
    <row r="50" spans="1:7" ht="12.75">
      <c r="A50" s="1" t="s">
        <v>150</v>
      </c>
      <c r="D50" s="4"/>
      <c r="E50" s="6">
        <v>44866</v>
      </c>
      <c r="G50" s="6">
        <v>44550</v>
      </c>
    </row>
    <row r="51" spans="1:7" ht="12.75">
      <c r="A51" s="1" t="s">
        <v>22</v>
      </c>
      <c r="D51" s="4"/>
      <c r="E51" s="9"/>
      <c r="G51" s="9"/>
    </row>
    <row r="52" spans="2:7" ht="12.75">
      <c r="B52" s="1" t="s">
        <v>23</v>
      </c>
      <c r="D52" s="4"/>
      <c r="E52" s="11">
        <v>693</v>
      </c>
      <c r="G52" s="11">
        <f>962-269</f>
        <v>693</v>
      </c>
    </row>
    <row r="53" spans="2:7" ht="12.75">
      <c r="B53" s="1" t="s">
        <v>42</v>
      </c>
      <c r="D53" s="7"/>
      <c r="E53" s="11">
        <v>39</v>
      </c>
      <c r="G53" s="11">
        <v>39</v>
      </c>
    </row>
    <row r="54" spans="2:7" ht="12.75">
      <c r="B54" s="1" t="s">
        <v>30</v>
      </c>
      <c r="D54" s="4"/>
      <c r="E54" s="11">
        <v>3840</v>
      </c>
      <c r="G54" s="11">
        <v>3417</v>
      </c>
    </row>
    <row r="55" spans="2:10" ht="12.75">
      <c r="B55" s="1" t="s">
        <v>24</v>
      </c>
      <c r="D55" s="4"/>
      <c r="E55" s="13">
        <v>30006</v>
      </c>
      <c r="G55" s="13">
        <v>27856</v>
      </c>
      <c r="I55" s="6"/>
      <c r="J55" s="6"/>
    </row>
    <row r="56" spans="4:9" ht="12.75">
      <c r="D56" s="4"/>
      <c r="E56" s="14">
        <f>SUM(E52:E55)</f>
        <v>34578</v>
      </c>
      <c r="G56" s="14">
        <f>SUM(G52:G55)</f>
        <v>32005</v>
      </c>
      <c r="I56" s="6"/>
    </row>
    <row r="57" spans="1:9" ht="12.75">
      <c r="A57" s="1" t="s">
        <v>136</v>
      </c>
      <c r="D57" s="4"/>
      <c r="E57" s="8">
        <f>E56+E50</f>
        <v>79444</v>
      </c>
      <c r="G57" s="8">
        <f>G56+G50</f>
        <v>76555</v>
      </c>
      <c r="I57" s="6"/>
    </row>
    <row r="58" ht="12.75">
      <c r="D58" s="4"/>
    </row>
    <row r="59" spans="1:7" ht="12.75">
      <c r="A59" s="1" t="s">
        <v>25</v>
      </c>
      <c r="D59" s="4"/>
      <c r="E59" s="6">
        <v>2500</v>
      </c>
      <c r="G59" s="6">
        <v>2517</v>
      </c>
    </row>
    <row r="60" ht="12.75">
      <c r="D60" s="4"/>
    </row>
    <row r="61" spans="1:4" ht="12.75">
      <c r="A61" s="1" t="s">
        <v>86</v>
      </c>
      <c r="D61" s="4"/>
    </row>
    <row r="62" spans="1:8" ht="12.75">
      <c r="A62" s="1" t="s">
        <v>82</v>
      </c>
      <c r="D62" s="4"/>
      <c r="E62" s="6">
        <v>1350</v>
      </c>
      <c r="G62" s="6">
        <v>1470</v>
      </c>
      <c r="H62" s="6"/>
    </row>
    <row r="63" spans="1:8" ht="12.75">
      <c r="A63" s="1" t="s">
        <v>48</v>
      </c>
      <c r="D63" s="4"/>
      <c r="E63" s="6">
        <v>958</v>
      </c>
      <c r="G63" s="6">
        <f>838+269-16</f>
        <v>1091</v>
      </c>
      <c r="H63" s="6"/>
    </row>
    <row r="64" spans="4:7" ht="13.5" thickBot="1">
      <c r="D64" s="4"/>
      <c r="E64" s="10">
        <f>SUM(E57:E63)</f>
        <v>84252</v>
      </c>
      <c r="G64" s="10">
        <f>SUM(G57:G63)</f>
        <v>81633</v>
      </c>
    </row>
    <row r="65" spans="1:7" ht="13.5" thickTop="1">
      <c r="A65" s="1" t="s">
        <v>26</v>
      </c>
      <c r="D65" s="4"/>
      <c r="E65" s="16">
        <f>(E57-E20)/E50</f>
        <v>1.7507243792626934</v>
      </c>
      <c r="F65" s="6"/>
      <c r="G65" s="16">
        <f>(G57-G20)/G50</f>
        <v>1.697418630751964</v>
      </c>
    </row>
    <row r="66" spans="1:4" ht="12.75">
      <c r="A66" s="1" t="s">
        <v>139</v>
      </c>
      <c r="D66" s="4"/>
    </row>
    <row r="67" ht="12.75">
      <c r="A67" s="1" t="s">
        <v>98</v>
      </c>
    </row>
    <row r="200" ht="12" customHeight="1"/>
  </sheetData>
  <printOptions/>
  <pageMargins left="0.787401575" right="0.590551181" top="0.143700787" bottom="0" header="0.511811023622047" footer="0"/>
  <pageSetup orientation="portrait" paperSize="9" scale="95" r:id="rId2"/>
  <headerFooter alignWithMargins="0">
    <oddFooter>&amp;L&amp;"Comic Sans MS,Italic"&amp;8&amp;D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8"/>
  <sheetViews>
    <sheetView workbookViewId="0" topLeftCell="A1">
      <selection activeCell="D24" sqref="D24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4218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8" width="9.140625" style="6" customWidth="1"/>
    <col min="19" max="16384" width="9.140625" style="1" customWidth="1"/>
  </cols>
  <sheetData>
    <row r="1" ht="12.75"/>
    <row r="2" ht="12.75"/>
    <row r="3" ht="12.75">
      <c r="C3" s="5" t="s">
        <v>129</v>
      </c>
    </row>
    <row r="4" ht="12.75">
      <c r="C4" s="5" t="s">
        <v>130</v>
      </c>
    </row>
    <row r="5" ht="12.75">
      <c r="C5" s="5" t="s">
        <v>131</v>
      </c>
    </row>
    <row r="7" ht="12.75">
      <c r="A7" s="3" t="s">
        <v>122</v>
      </c>
    </row>
    <row r="8" ht="12.75">
      <c r="B8" s="5" t="s">
        <v>148</v>
      </c>
    </row>
    <row r="9" ht="12.75">
      <c r="B9" s="5"/>
    </row>
    <row r="10" ht="12.75">
      <c r="E10" s="7" t="s">
        <v>124</v>
      </c>
    </row>
    <row r="11" spans="3:12" ht="12.75">
      <c r="C11" s="7" t="s">
        <v>117</v>
      </c>
      <c r="D11" s="7"/>
      <c r="E11" s="7" t="s">
        <v>125</v>
      </c>
      <c r="F11" s="7"/>
      <c r="G11" s="7" t="s">
        <v>0</v>
      </c>
      <c r="H11" s="7"/>
      <c r="I11" s="7" t="s">
        <v>119</v>
      </c>
      <c r="J11" s="7"/>
      <c r="K11" s="7" t="s">
        <v>120</v>
      </c>
      <c r="L11" s="7"/>
    </row>
    <row r="12" spans="3:13" ht="12.75">
      <c r="C12" s="7" t="s">
        <v>118</v>
      </c>
      <c r="D12" s="7"/>
      <c r="E12" s="4" t="s">
        <v>55</v>
      </c>
      <c r="F12" s="7"/>
      <c r="G12" s="7" t="s">
        <v>55</v>
      </c>
      <c r="H12" s="7"/>
      <c r="I12" s="7" t="s">
        <v>33</v>
      </c>
      <c r="J12" s="7"/>
      <c r="K12" s="7" t="s">
        <v>40</v>
      </c>
      <c r="L12" s="7"/>
      <c r="M12" s="7" t="s">
        <v>156</v>
      </c>
    </row>
    <row r="13" spans="3:13" ht="12.75">
      <c r="C13" s="7" t="s">
        <v>65</v>
      </c>
      <c r="D13" s="7"/>
      <c r="E13" s="7" t="s">
        <v>65</v>
      </c>
      <c r="F13" s="7"/>
      <c r="G13" s="7" t="s">
        <v>65</v>
      </c>
      <c r="H13" s="7"/>
      <c r="I13" s="7" t="s">
        <v>65</v>
      </c>
      <c r="J13" s="7"/>
      <c r="K13" s="7" t="s">
        <v>65</v>
      </c>
      <c r="L13" s="7"/>
      <c r="M13" s="7" t="s">
        <v>65</v>
      </c>
    </row>
    <row r="14" ht="12.75">
      <c r="A14" s="1" t="s">
        <v>140</v>
      </c>
    </row>
    <row r="15" spans="1:13" ht="12.75">
      <c r="A15" s="1" t="s">
        <v>89</v>
      </c>
      <c r="C15" s="6">
        <v>44550</v>
      </c>
      <c r="E15" s="6">
        <v>3417</v>
      </c>
      <c r="G15" s="6">
        <v>962</v>
      </c>
      <c r="I15" s="6">
        <v>39</v>
      </c>
      <c r="K15" s="6">
        <v>27840</v>
      </c>
      <c r="M15" s="6">
        <f>SUM(C15:L15)</f>
        <v>76808</v>
      </c>
    </row>
    <row r="17" spans="1:13" ht="12.75">
      <c r="A17" s="1" t="s">
        <v>90</v>
      </c>
      <c r="G17" s="6">
        <v>-269</v>
      </c>
      <c r="K17" s="6">
        <v>16</v>
      </c>
      <c r="M17" s="6">
        <f>SUM(C17:K17)</f>
        <v>-253</v>
      </c>
    </row>
    <row r="18" spans="3:13" ht="12.75">
      <c r="C18" s="9"/>
      <c r="E18" s="9"/>
      <c r="G18" s="9"/>
      <c r="I18" s="9"/>
      <c r="K18" s="9"/>
      <c r="M18" s="9"/>
    </row>
    <row r="19" spans="1:13" ht="12.75">
      <c r="A19" s="1" t="s">
        <v>91</v>
      </c>
      <c r="C19" s="6">
        <f>C15+C17</f>
        <v>44550</v>
      </c>
      <c r="E19" s="6">
        <f>E15+E17</f>
        <v>3417</v>
      </c>
      <c r="G19" s="6">
        <f>G15+G17</f>
        <v>693</v>
      </c>
      <c r="I19" s="6">
        <f>I15+I17</f>
        <v>39</v>
      </c>
      <c r="K19" s="6">
        <f>K15+K17</f>
        <v>27856</v>
      </c>
      <c r="M19" s="6">
        <f>M15+M17</f>
        <v>76555</v>
      </c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2.75">
      <c r="A21" s="1" t="s">
        <v>121</v>
      </c>
    </row>
    <row r="22" spans="1:13" ht="12.75">
      <c r="A22" s="1" t="s">
        <v>56</v>
      </c>
      <c r="C22" s="6">
        <f>'KLSE-BS'!E50-C15</f>
        <v>316</v>
      </c>
      <c r="E22" s="6">
        <f>'KLSE-BS'!E54-E15</f>
        <v>423</v>
      </c>
      <c r="K22" s="6">
        <f>'KLSE-BS'!E55-K19</f>
        <v>2150</v>
      </c>
      <c r="M22" s="6">
        <f>SUM(C22:L22)</f>
        <v>2889</v>
      </c>
    </row>
    <row r="24" spans="1:13" ht="13.5" thickBot="1">
      <c r="A24" s="1" t="s">
        <v>45</v>
      </c>
      <c r="C24" s="10">
        <f>SUM(C19:C23)</f>
        <v>44866</v>
      </c>
      <c r="E24" s="10">
        <f>SUM(E19:E23)</f>
        <v>3840</v>
      </c>
      <c r="G24" s="10">
        <f>SUM(G19:G23)</f>
        <v>693</v>
      </c>
      <c r="I24" s="10">
        <f>SUM(I19:I23)</f>
        <v>39</v>
      </c>
      <c r="K24" s="10">
        <f>SUM(K19:K23)</f>
        <v>30006</v>
      </c>
      <c r="M24" s="10">
        <f>SUM(M19:M23)</f>
        <v>79444</v>
      </c>
    </row>
    <row r="25" spans="3:13" ht="13.5" thickTop="1">
      <c r="C25" s="8"/>
      <c r="E25" s="8"/>
      <c r="G25" s="8"/>
      <c r="I25" s="8"/>
      <c r="K25" s="8"/>
      <c r="M25" s="8"/>
    </row>
    <row r="26" spans="3:13" ht="12.75">
      <c r="C26" s="8"/>
      <c r="E26" s="8"/>
      <c r="G26" s="8"/>
      <c r="I26" s="8"/>
      <c r="K26" s="8"/>
      <c r="M26" s="8"/>
    </row>
    <row r="28" spans="1:13" ht="12.75">
      <c r="A28" s="1" t="s">
        <v>43</v>
      </c>
      <c r="C28" s="6">
        <v>42000</v>
      </c>
      <c r="E28" s="6">
        <v>0</v>
      </c>
      <c r="G28" s="6">
        <v>962</v>
      </c>
      <c r="I28" s="6">
        <v>39</v>
      </c>
      <c r="K28" s="6">
        <v>23787</v>
      </c>
      <c r="M28" s="6">
        <f>SUM(C28:L28)</f>
        <v>66788</v>
      </c>
    </row>
    <row r="30" ht="12.75">
      <c r="A30" s="1" t="s">
        <v>121</v>
      </c>
    </row>
    <row r="31" spans="1:13" ht="12.75">
      <c r="A31" s="1" t="s">
        <v>56</v>
      </c>
      <c r="C31" s="6">
        <v>2519</v>
      </c>
      <c r="E31" s="6">
        <v>3375</v>
      </c>
      <c r="K31" s="6">
        <v>-2366</v>
      </c>
      <c r="M31" s="6">
        <f>SUM(C31:L31)</f>
        <v>3528</v>
      </c>
    </row>
    <row r="33" spans="1:13" ht="13.5" thickBot="1">
      <c r="A33" s="1" t="s">
        <v>44</v>
      </c>
      <c r="C33" s="10">
        <f>C28+C31</f>
        <v>44519</v>
      </c>
      <c r="E33" s="10">
        <f>E28+E31</f>
        <v>3375</v>
      </c>
      <c r="G33" s="10">
        <f>G28+G31</f>
        <v>962</v>
      </c>
      <c r="I33" s="10">
        <f>I28+I31</f>
        <v>39</v>
      </c>
      <c r="K33" s="10">
        <f>K28+K31</f>
        <v>21421</v>
      </c>
      <c r="M33" s="10">
        <f>M28+M31</f>
        <v>70316</v>
      </c>
    </row>
    <row r="34" spans="3:13" ht="13.5" thickTop="1">
      <c r="C34" s="8"/>
      <c r="E34" s="8"/>
      <c r="G34" s="8"/>
      <c r="I34" s="8"/>
      <c r="K34" s="8"/>
      <c r="M34" s="8"/>
    </row>
    <row r="35" spans="3:13" ht="12.75">
      <c r="C35" s="8"/>
      <c r="E35" s="8"/>
      <c r="G35" s="8"/>
      <c r="I35" s="8"/>
      <c r="K35" s="8"/>
      <c r="M35" s="8"/>
    </row>
    <row r="37" ht="12.75">
      <c r="A37" s="1" t="s">
        <v>31</v>
      </c>
    </row>
    <row r="38" ht="12.75">
      <c r="A38" s="1" t="s">
        <v>99</v>
      </c>
    </row>
    <row r="208" ht="12" customHeight="1"/>
  </sheetData>
  <printOptions/>
  <pageMargins left="0.5" right="0.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5"/>
  <sheetViews>
    <sheetView workbookViewId="0" topLeftCell="A1">
      <selection activeCell="D7" sqref="D7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5.57421875" style="6" customWidth="1"/>
    <col min="7" max="7" width="9.2812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113</v>
      </c>
    </row>
    <row r="4" ht="12.75">
      <c r="D4" s="3" t="s">
        <v>114</v>
      </c>
    </row>
    <row r="5" ht="12.75">
      <c r="D5" s="3" t="s">
        <v>115</v>
      </c>
    </row>
    <row r="7" ht="12.75">
      <c r="C7" s="3" t="s">
        <v>116</v>
      </c>
    </row>
    <row r="8" ht="12.75">
      <c r="D8" s="3" t="s">
        <v>149</v>
      </c>
    </row>
    <row r="9" spans="4:7" ht="12.75">
      <c r="D9" s="3"/>
      <c r="G9" s="7" t="s">
        <v>66</v>
      </c>
    </row>
    <row r="10" spans="5:7" ht="12.75">
      <c r="E10" s="7" t="s">
        <v>16</v>
      </c>
      <c r="G10" s="7" t="s">
        <v>17</v>
      </c>
    </row>
    <row r="11" spans="5:7" ht="12.75">
      <c r="E11" s="7" t="s">
        <v>17</v>
      </c>
      <c r="G11" s="7" t="s">
        <v>87</v>
      </c>
    </row>
    <row r="12" spans="5:7" ht="12.75">
      <c r="E12" s="7" t="s">
        <v>18</v>
      </c>
      <c r="G12" s="7" t="s">
        <v>88</v>
      </c>
    </row>
    <row r="13" spans="5:7" ht="12.75">
      <c r="E13" s="7" t="str">
        <f>'KLSE-PL'!J15</f>
        <v>30.9.2003</v>
      </c>
      <c r="G13" s="7" t="str">
        <f>'KLSE-PL'!L15</f>
        <v>30.9.2002</v>
      </c>
    </row>
    <row r="14" spans="5:7" ht="12.75">
      <c r="E14" s="7" t="s">
        <v>67</v>
      </c>
      <c r="G14" s="7" t="s">
        <v>67</v>
      </c>
    </row>
    <row r="16" ht="12.75">
      <c r="A16" s="1" t="s">
        <v>1</v>
      </c>
    </row>
    <row r="17" spans="2:7" ht="12.75">
      <c r="B17" s="1" t="s">
        <v>92</v>
      </c>
      <c r="E17" s="6">
        <v>3125</v>
      </c>
      <c r="G17" s="6">
        <v>-2144</v>
      </c>
    </row>
    <row r="18" ht="12.75">
      <c r="B18" s="1" t="s">
        <v>2</v>
      </c>
    </row>
    <row r="19" spans="3:7" ht="12.75">
      <c r="C19" s="1" t="s">
        <v>109</v>
      </c>
      <c r="E19" s="6">
        <v>-1710</v>
      </c>
      <c r="G19" s="6">
        <v>1479</v>
      </c>
    </row>
    <row r="20" spans="3:7" ht="12.75">
      <c r="C20" s="1" t="s">
        <v>110</v>
      </c>
      <c r="E20" s="9">
        <v>1024</v>
      </c>
      <c r="G20" s="9">
        <v>648</v>
      </c>
    </row>
    <row r="21" spans="5:7" ht="12.75">
      <c r="E21" s="8"/>
      <c r="G21" s="8"/>
    </row>
    <row r="22" spans="2:7" ht="12.75">
      <c r="B22" s="1" t="s">
        <v>93</v>
      </c>
      <c r="E22" s="6">
        <f>SUM(E16:E21)</f>
        <v>2439</v>
      </c>
      <c r="G22" s="6">
        <f>SUM(G16:G21)</f>
        <v>-17</v>
      </c>
    </row>
    <row r="24" spans="3:7" ht="12.75">
      <c r="C24" s="1" t="s">
        <v>111</v>
      </c>
      <c r="E24" s="6">
        <v>-43780</v>
      </c>
      <c r="G24" s="6">
        <v>-1769</v>
      </c>
    </row>
    <row r="25" spans="3:7" ht="12.75">
      <c r="C25" s="1" t="s">
        <v>112</v>
      </c>
      <c r="E25" s="9">
        <v>-5841</v>
      </c>
      <c r="G25" s="9">
        <v>6360</v>
      </c>
    </row>
    <row r="26" spans="5:7" ht="12.75">
      <c r="E26" s="8"/>
      <c r="G26" s="8"/>
    </row>
    <row r="27" spans="2:7" ht="12.75">
      <c r="B27" s="1" t="s">
        <v>69</v>
      </c>
      <c r="E27" s="6">
        <f>SUM(E22:E26)</f>
        <v>-47182</v>
      </c>
      <c r="G27" s="6">
        <f>SUM(G22:G26)</f>
        <v>4574</v>
      </c>
    </row>
    <row r="29" spans="3:7" ht="12.75">
      <c r="C29" s="1" t="s">
        <v>106</v>
      </c>
      <c r="E29" s="6">
        <v>-1216</v>
      </c>
      <c r="G29" s="6">
        <v>-533</v>
      </c>
    </row>
    <row r="30" spans="3:7" ht="12.75">
      <c r="C30" s="1" t="s">
        <v>105</v>
      </c>
      <c r="E30" s="6">
        <v>132</v>
      </c>
      <c r="G30" s="6">
        <v>10</v>
      </c>
    </row>
    <row r="31" spans="3:7" ht="12.75">
      <c r="C31" s="1" t="s">
        <v>3</v>
      </c>
      <c r="E31" s="6">
        <v>-3159</v>
      </c>
      <c r="G31" s="6">
        <v>-3229</v>
      </c>
    </row>
    <row r="33" spans="1:7" ht="12.75">
      <c r="A33" s="1" t="s">
        <v>70</v>
      </c>
      <c r="E33" s="14">
        <f>SUM(E27:E32)</f>
        <v>-51425</v>
      </c>
      <c r="G33" s="14">
        <f>SUM(G27:G32)</f>
        <v>822</v>
      </c>
    </row>
    <row r="35" ht="12.75">
      <c r="A35" s="1" t="s">
        <v>4</v>
      </c>
    </row>
    <row r="36" spans="2:7" ht="12.75">
      <c r="B36" s="1" t="s">
        <v>96</v>
      </c>
      <c r="E36" s="6">
        <v>0</v>
      </c>
      <c r="G36" s="6">
        <v>-2235</v>
      </c>
    </row>
    <row r="37" spans="2:7" ht="12.75">
      <c r="B37" s="1" t="s">
        <v>97</v>
      </c>
      <c r="E37" s="6">
        <v>0</v>
      </c>
      <c r="G37" s="6">
        <v>2000</v>
      </c>
    </row>
    <row r="38" spans="2:7" ht="12.75">
      <c r="B38" s="1" t="s">
        <v>141</v>
      </c>
      <c r="E38" s="6">
        <v>-2485</v>
      </c>
      <c r="G38" s="6">
        <v>-3163</v>
      </c>
    </row>
    <row r="39" spans="2:7" ht="12.75">
      <c r="B39" s="1" t="s">
        <v>142</v>
      </c>
      <c r="E39" s="6">
        <v>2</v>
      </c>
      <c r="G39" s="6">
        <v>61</v>
      </c>
    </row>
    <row r="40" spans="2:7" ht="12.75">
      <c r="B40" s="1" t="s">
        <v>10</v>
      </c>
      <c r="E40" s="6">
        <v>36</v>
      </c>
      <c r="G40" s="6">
        <v>50</v>
      </c>
    </row>
    <row r="42" spans="1:7" ht="12.75">
      <c r="A42" s="1" t="s">
        <v>6</v>
      </c>
      <c r="E42" s="14">
        <f>SUM(E35:E41)</f>
        <v>-2447</v>
      </c>
      <c r="G42" s="14">
        <f>SUM(G35:G41)</f>
        <v>-3287</v>
      </c>
    </row>
    <row r="44" ht="12.75">
      <c r="A44" s="1" t="s">
        <v>7</v>
      </c>
    </row>
    <row r="45" spans="2:7" ht="12.75">
      <c r="B45" s="1" t="s">
        <v>108</v>
      </c>
      <c r="E45" s="6">
        <v>739</v>
      </c>
      <c r="G45" s="6">
        <v>5894</v>
      </c>
    </row>
    <row r="46" spans="2:7" ht="12.75">
      <c r="B46" s="1" t="s">
        <v>95</v>
      </c>
      <c r="E46" s="6">
        <v>-5405</v>
      </c>
      <c r="G46" s="6">
        <v>0</v>
      </c>
    </row>
    <row r="47" spans="2:7" ht="12.75">
      <c r="B47" s="1" t="s">
        <v>73</v>
      </c>
      <c r="E47" s="6">
        <v>0</v>
      </c>
      <c r="G47" s="6">
        <v>-4497</v>
      </c>
    </row>
    <row r="48" spans="2:7" ht="12.75">
      <c r="B48" s="1" t="s">
        <v>157</v>
      </c>
      <c r="E48" s="6">
        <v>-665</v>
      </c>
      <c r="G48" s="6">
        <v>-135</v>
      </c>
    </row>
    <row r="49" ht="12.75">
      <c r="B49" s="1" t="s">
        <v>94</v>
      </c>
    </row>
    <row r="50" spans="3:7" ht="12.75">
      <c r="C50" s="1" t="s">
        <v>72</v>
      </c>
      <c r="E50" s="6">
        <v>42405</v>
      </c>
      <c r="G50" s="6">
        <v>0</v>
      </c>
    </row>
    <row r="52" spans="1:7" ht="12.75">
      <c r="A52" s="1" t="s">
        <v>57</v>
      </c>
      <c r="E52" s="14">
        <f>SUM(E44:E51)</f>
        <v>37074</v>
      </c>
      <c r="G52" s="14">
        <f>SUM(G44:G51)</f>
        <v>1262</v>
      </c>
    </row>
    <row r="54" spans="1:7" ht="12.75">
      <c r="A54" s="1" t="s">
        <v>58</v>
      </c>
      <c r="E54" s="6">
        <f>E33+E42+E52</f>
        <v>-16798</v>
      </c>
      <c r="G54" s="6">
        <f>G33+G42+G52</f>
        <v>-1203</v>
      </c>
    </row>
    <row r="55" spans="1:7" ht="12.75">
      <c r="A55" s="1" t="s">
        <v>59</v>
      </c>
      <c r="E55" s="6">
        <v>13033</v>
      </c>
      <c r="G55" s="6">
        <v>-674</v>
      </c>
    </row>
    <row r="56" spans="1:7" ht="13.5" thickBot="1">
      <c r="A56" s="1" t="s">
        <v>71</v>
      </c>
      <c r="E56" s="10">
        <f>E54+E55</f>
        <v>-3765</v>
      </c>
      <c r="G56" s="10">
        <f>G54+G55</f>
        <v>-1877</v>
      </c>
    </row>
    <row r="57" spans="5:7" ht="13.5" thickTop="1">
      <c r="E57" s="8"/>
      <c r="G57" s="8"/>
    </row>
    <row r="58" spans="1:7" ht="12.75">
      <c r="A58" s="1" t="s">
        <v>137</v>
      </c>
      <c r="E58" s="8"/>
      <c r="G58" s="8"/>
    </row>
    <row r="59" spans="1:13" ht="12.75">
      <c r="A59" s="1" t="s">
        <v>98</v>
      </c>
      <c r="E59" s="8"/>
      <c r="G59" s="8"/>
      <c r="J59" s="1"/>
      <c r="K59" s="1"/>
      <c r="L59" s="1"/>
      <c r="M59" s="1"/>
    </row>
    <row r="60" spans="7:13" ht="12.75">
      <c r="G60" s="8"/>
      <c r="J60" s="1"/>
      <c r="K60" s="1"/>
      <c r="L60" s="1"/>
      <c r="M60" s="1"/>
    </row>
    <row r="61" spans="1:7" ht="12.75">
      <c r="A61" s="1" t="s">
        <v>153</v>
      </c>
      <c r="B61" s="1" t="s">
        <v>154</v>
      </c>
      <c r="G61" s="8"/>
    </row>
    <row r="62" spans="2:7" ht="12.75">
      <c r="B62" s="1" t="s">
        <v>8</v>
      </c>
      <c r="E62" s="6">
        <v>491</v>
      </c>
      <c r="G62" s="6">
        <v>418</v>
      </c>
    </row>
    <row r="63" spans="2:7" ht="12.75">
      <c r="B63" s="1" t="s">
        <v>155</v>
      </c>
      <c r="E63" s="6">
        <v>0</v>
      </c>
      <c r="G63" s="6">
        <v>162</v>
      </c>
    </row>
    <row r="64" spans="2:7" ht="12.75">
      <c r="B64" s="1" t="s">
        <v>9</v>
      </c>
      <c r="E64" s="6">
        <v>-4256</v>
      </c>
      <c r="G64" s="6">
        <v>-2457</v>
      </c>
    </row>
    <row r="65" spans="5:7" ht="13.5" thickBot="1">
      <c r="E65" s="10">
        <f>SUM(E62:E64)</f>
        <v>-3765</v>
      </c>
      <c r="G65" s="10">
        <f>SUM(G62:G64)</f>
        <v>-1877</v>
      </c>
    </row>
    <row r="66" ht="13.5" thickTop="1"/>
  </sheetData>
  <sheetProtection/>
  <printOptions/>
  <pageMargins left="0.75" right="0.5" top="0.25" bottom="0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2003-11-10T06:01:01Z</cp:lastPrinted>
  <dcterms:created xsi:type="dcterms:W3CDTF">1997-08-18T07:33:50Z</dcterms:created>
  <dcterms:modified xsi:type="dcterms:W3CDTF">2003-11-10T06:16:11Z</dcterms:modified>
  <cp:category/>
  <cp:version/>
  <cp:contentType/>
  <cp:contentStatus/>
</cp:coreProperties>
</file>